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<sst xmlns="http://schemas.openxmlformats.org/spreadsheetml/2006/main" count="35" uniqueCount="18">
  <si>
    <t>Average Daily Balance Calculator</t>
  </si>
  <si>
    <t>Days In Cycle</t>
  </si>
  <si>
    <t>Beginning Balance</t>
  </si>
  <si>
    <t>Day</t>
  </si>
  <si>
    <t>Purchase</t>
  </si>
  <si>
    <t>Payment</t>
  </si>
  <si>
    <t>Balance</t>
  </si>
  <si>
    <t>How To Calculate Average Daily Balance</t>
  </si>
  <si>
    <t>Total All Balances</t>
  </si>
  <si>
    <t>Divide By Days In Billing Cycle</t>
  </si>
  <si>
    <r>
      <t xml:space="preserve">Arrive At </t>
    </r>
    <r>
      <rPr>
        <b/>
        <sz val="10"/>
        <rFont val="Arial"/>
        <family val="2"/>
      </rPr>
      <t>Average Daily Balance</t>
    </r>
  </si>
  <si>
    <t>How To Calculate Monthly Interest Charge</t>
  </si>
  <si>
    <t>Enter Annual Percentage Rate</t>
  </si>
  <si>
    <t>Divide By Days In The Year</t>
  </si>
  <si>
    <t>Multiply By Days In Billing Cycle</t>
  </si>
  <si>
    <t>Multiply By Average Daily Balance</t>
  </si>
  <si>
    <r>
      <t xml:space="preserve">Arrive At </t>
    </r>
    <r>
      <rPr>
        <b/>
        <sz val="10"/>
        <rFont val="Arial"/>
        <family val="2"/>
      </rPr>
      <t>Cycle Interest Charge</t>
    </r>
  </si>
  <si>
    <t>Difference Between Plan A and Plan 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</si>
</sst>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0.00%"/>
  </numFmts>
  <fonts count="5">
    <font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name val="Bitstream Vera Sans;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 applyProtection="1">
      <alignment horizontal="center"/>
      <protection/>
    </xf>
    <xf numFmtId="164" fontId="1" fillId="0" borderId="0" xfId="0" applyFont="1" applyAlignment="1" applyProtection="1">
      <alignment/>
      <protection locked="0"/>
    </xf>
    <xf numFmtId="164" fontId="1" fillId="2" borderId="2" xfId="0" applyFont="1" applyFill="1" applyBorder="1" applyAlignment="1" applyProtection="1">
      <alignment horizontal="left"/>
      <protection/>
    </xf>
    <xf numFmtId="164" fontId="2" fillId="3" borderId="0" xfId="0" applyFont="1" applyFill="1" applyAlignment="1" applyProtection="1">
      <alignment horizontal="center"/>
      <protection locked="0"/>
    </xf>
    <xf numFmtId="164" fontId="1" fillId="2" borderId="0" xfId="0" applyFont="1" applyFill="1" applyAlignment="1" applyProtection="1">
      <alignment/>
      <protection/>
    </xf>
    <xf numFmtId="165" fontId="2" fillId="3" borderId="3" xfId="0" applyNumberFormat="1" applyFont="1" applyFill="1" applyBorder="1" applyAlignment="1" applyProtection="1">
      <alignment horizontal="center"/>
      <protection locked="0"/>
    </xf>
    <xf numFmtId="164" fontId="1" fillId="2" borderId="2" xfId="0" applyFont="1" applyFill="1" applyBorder="1" applyAlignment="1" applyProtection="1">
      <alignment horizontal="center"/>
      <protection/>
    </xf>
    <xf numFmtId="164" fontId="1" fillId="2" borderId="3" xfId="0" applyFont="1" applyFill="1" applyBorder="1" applyAlignment="1" applyProtection="1">
      <alignment horizontal="right"/>
      <protection/>
    </xf>
    <xf numFmtId="165" fontId="1" fillId="3" borderId="0" xfId="0" applyNumberFormat="1" applyFont="1" applyFill="1" applyAlignment="1" applyProtection="1">
      <alignment/>
      <protection locked="0"/>
    </xf>
    <xf numFmtId="165" fontId="1" fillId="2" borderId="3" xfId="0" applyNumberFormat="1" applyFont="1" applyFill="1" applyBorder="1" applyAlignment="1" applyProtection="1">
      <alignment/>
      <protection/>
    </xf>
    <xf numFmtId="164" fontId="1" fillId="3" borderId="0" xfId="0" applyFont="1" applyFill="1" applyAlignment="1" applyProtection="1">
      <alignment/>
      <protection locked="0"/>
    </xf>
    <xf numFmtId="165" fontId="3" fillId="2" borderId="3" xfId="0" applyNumberFormat="1" applyFont="1" applyFill="1" applyBorder="1" applyAlignment="1" applyProtection="1">
      <alignment horizontal="right"/>
      <protection/>
    </xf>
    <xf numFmtId="164" fontId="3" fillId="2" borderId="2" xfId="0" applyFont="1" applyFill="1" applyBorder="1" applyAlignment="1" applyProtection="1">
      <alignment horizontal="center"/>
      <protection/>
    </xf>
    <xf numFmtId="165" fontId="1" fillId="2" borderId="3" xfId="0" applyNumberFormat="1" applyFont="1" applyFill="1" applyBorder="1" applyAlignment="1" applyProtection="1">
      <alignment horizontal="right"/>
      <protection/>
    </xf>
    <xf numFmtId="164" fontId="1" fillId="2" borderId="4" xfId="0" applyFont="1" applyFill="1" applyBorder="1" applyAlignment="1" applyProtection="1">
      <alignment horizontal="center"/>
      <protection/>
    </xf>
    <xf numFmtId="165" fontId="1" fillId="3" borderId="5" xfId="0" applyNumberFormat="1" applyFont="1" applyFill="1" applyBorder="1" applyAlignment="1" applyProtection="1">
      <alignment/>
      <protection locked="0"/>
    </xf>
    <xf numFmtId="165" fontId="1" fillId="2" borderId="6" xfId="0" applyNumberFormat="1" applyFont="1" applyFill="1" applyBorder="1" applyAlignment="1" applyProtection="1">
      <alignment horizontal="right"/>
      <protection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1" fillId="2" borderId="1" xfId="0" applyFont="1" applyFill="1" applyBorder="1" applyAlignment="1" applyProtection="1">
      <alignment horizontal="left"/>
      <protection/>
    </xf>
    <xf numFmtId="164" fontId="1" fillId="2" borderId="7" xfId="0" applyFont="1" applyFill="1" applyBorder="1" applyAlignment="1" applyProtection="1">
      <alignment horizontal="left"/>
      <protection/>
    </xf>
    <xf numFmtId="165" fontId="1" fillId="4" borderId="3" xfId="0" applyNumberFormat="1" applyFont="1" applyFill="1" applyBorder="1" applyAlignment="1" applyProtection="1">
      <alignment horizontal="right"/>
      <protection/>
    </xf>
    <xf numFmtId="164" fontId="1" fillId="4" borderId="3" xfId="0" applyNumberFormat="1" applyFont="1" applyFill="1" applyBorder="1" applyAlignment="1" applyProtection="1">
      <alignment horizontal="right"/>
      <protection/>
    </xf>
    <xf numFmtId="164" fontId="1" fillId="2" borderId="4" xfId="0" applyFont="1" applyFill="1" applyBorder="1" applyAlignment="1" applyProtection="1">
      <alignment horizontal="left"/>
      <protection/>
    </xf>
    <xf numFmtId="165" fontId="1" fillId="4" borderId="6" xfId="0" applyNumberFormat="1" applyFont="1" applyFill="1" applyBorder="1" applyAlignment="1" applyProtection="1">
      <alignment horizontal="right"/>
      <protection/>
    </xf>
    <xf numFmtId="164" fontId="1" fillId="5" borderId="7" xfId="0" applyFont="1" applyFill="1" applyBorder="1" applyAlignment="1" applyProtection="1">
      <alignment horizontal="left"/>
      <protection/>
    </xf>
    <xf numFmtId="164" fontId="1" fillId="2" borderId="2" xfId="0" applyFont="1" applyFill="1" applyBorder="1" applyAlignment="1" applyProtection="1">
      <alignment/>
      <protection/>
    </xf>
    <xf numFmtId="166" fontId="2" fillId="3" borderId="3" xfId="0" applyNumberFormat="1" applyFont="1" applyFill="1" applyBorder="1" applyAlignment="1" applyProtection="1">
      <alignment horizontal="right"/>
      <protection locked="0"/>
    </xf>
    <xf numFmtId="164" fontId="1" fillId="2" borderId="4" xfId="0" applyFont="1" applyFill="1" applyBorder="1" applyAlignment="1" applyProtection="1">
      <alignment/>
      <protection/>
    </xf>
    <xf numFmtId="165" fontId="1" fillId="6" borderId="6" xfId="0" applyNumberFormat="1" applyFont="1" applyFill="1" applyBorder="1" applyAlignment="1" applyProtection="1">
      <alignment horizontal="right"/>
      <protection/>
    </xf>
    <xf numFmtId="164" fontId="1" fillId="7" borderId="8" xfId="0" applyFont="1" applyFill="1" applyBorder="1" applyAlignment="1" applyProtection="1">
      <alignment horizontal="left"/>
      <protection/>
    </xf>
    <xf numFmtId="165" fontId="1" fillId="8" borderId="9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89" zoomScaleNormal="89" workbookViewId="0" topLeftCell="A1">
      <selection activeCell="A1" sqref="A1"/>
    </sheetView>
  </sheetViews>
  <sheetFormatPr defaultColWidth="12.57421875" defaultRowHeight="12.75"/>
  <cols>
    <col min="1" max="1" width="15.00390625" style="1" customWidth="1"/>
    <col min="2" max="2" width="10.7109375" style="1" customWidth="1"/>
    <col min="3" max="3" width="19.7109375" style="1" customWidth="1"/>
    <col min="4" max="4" width="12.421875" style="1" customWidth="1"/>
    <col min="5" max="5" width="11.57421875" style="1" customWidth="1"/>
    <col min="6" max="6" width="15.00390625" style="1" customWidth="1"/>
    <col min="7" max="7" width="10.7109375" style="1" customWidth="1"/>
    <col min="8" max="8" width="19.7109375" style="1" customWidth="1"/>
    <col min="9" max="9" width="12.421875" style="1" customWidth="1"/>
    <col min="10" max="16384" width="11.57421875" style="1" customWidth="1"/>
  </cols>
  <sheetData>
    <row r="1" spans="1:9" ht="14.25">
      <c r="A1" s="2" t="s">
        <v>0</v>
      </c>
      <c r="B1" s="2"/>
      <c r="C1" s="2"/>
      <c r="D1" s="2"/>
      <c r="E1" s="3"/>
      <c r="F1" s="2" t="s">
        <v>0</v>
      </c>
      <c r="G1" s="2"/>
      <c r="H1" s="2"/>
      <c r="I1" s="2"/>
    </row>
    <row r="2" spans="1:9" ht="14.25">
      <c r="A2" s="4" t="s">
        <v>1</v>
      </c>
      <c r="B2" s="5">
        <v>31</v>
      </c>
      <c r="C2" s="6" t="s">
        <v>2</v>
      </c>
      <c r="D2" s="7">
        <v>2000</v>
      </c>
      <c r="E2" s="3"/>
      <c r="F2" s="4" t="s">
        <v>1</v>
      </c>
      <c r="G2" s="5">
        <v>31</v>
      </c>
      <c r="H2" s="6" t="s">
        <v>2</v>
      </c>
      <c r="I2" s="7">
        <v>2000</v>
      </c>
    </row>
    <row r="3" spans="1:9" ht="14.25">
      <c r="A3" s="8" t="s">
        <v>3</v>
      </c>
      <c r="B3" s="6" t="s">
        <v>4</v>
      </c>
      <c r="C3" s="6" t="s">
        <v>5</v>
      </c>
      <c r="D3" s="9" t="s">
        <v>6</v>
      </c>
      <c r="E3" s="3"/>
      <c r="F3" s="8" t="s">
        <v>3</v>
      </c>
      <c r="G3" s="6" t="s">
        <v>4</v>
      </c>
      <c r="H3" s="6" t="s">
        <v>5</v>
      </c>
      <c r="I3" s="9" t="s">
        <v>6</v>
      </c>
    </row>
    <row r="4" spans="1:9" ht="14.25">
      <c r="A4" s="8">
        <v>1</v>
      </c>
      <c r="B4" s="10"/>
      <c r="C4" s="10"/>
      <c r="D4" s="11">
        <f>D2+B4-C4</f>
        <v>2000</v>
      </c>
      <c r="E4" s="3"/>
      <c r="F4" s="8">
        <v>1</v>
      </c>
      <c r="G4" s="10"/>
      <c r="H4" s="10"/>
      <c r="I4" s="11">
        <f>I2+G4-H4</f>
        <v>2000</v>
      </c>
    </row>
    <row r="5" spans="1:9" ht="14.25">
      <c r="A5" s="8">
        <v>2</v>
      </c>
      <c r="B5" s="10"/>
      <c r="C5" s="10"/>
      <c r="D5" s="11">
        <f>D4-C5+B5</f>
        <v>2000</v>
      </c>
      <c r="E5" s="3"/>
      <c r="F5" s="8">
        <v>2</v>
      </c>
      <c r="G5" s="10"/>
      <c r="H5" s="10"/>
      <c r="I5" s="11">
        <f>I4-H5+G5</f>
        <v>2000</v>
      </c>
    </row>
    <row r="6" spans="1:9" ht="14.25">
      <c r="A6" s="8">
        <v>3</v>
      </c>
      <c r="B6" s="10"/>
      <c r="C6" s="10"/>
      <c r="D6" s="11">
        <f>D5-C6+B6</f>
        <v>2000</v>
      </c>
      <c r="E6" s="3"/>
      <c r="F6" s="8">
        <v>3</v>
      </c>
      <c r="G6" s="10"/>
      <c r="H6" s="10"/>
      <c r="I6" s="11">
        <f>I5-H6+G6</f>
        <v>2000</v>
      </c>
    </row>
    <row r="7" spans="1:9" ht="14.25">
      <c r="A7" s="8">
        <v>4</v>
      </c>
      <c r="B7" s="10"/>
      <c r="C7" s="10"/>
      <c r="D7" s="11">
        <f>D6-C7+B7</f>
        <v>2000</v>
      </c>
      <c r="E7" s="3"/>
      <c r="F7" s="8">
        <v>4</v>
      </c>
      <c r="G7" s="10"/>
      <c r="H7" s="10"/>
      <c r="I7" s="11">
        <f>I6-H7+G7</f>
        <v>2000</v>
      </c>
    </row>
    <row r="8" spans="1:9" ht="14.25">
      <c r="A8" s="8">
        <v>5</v>
      </c>
      <c r="B8" s="10"/>
      <c r="C8" s="10">
        <v>100</v>
      </c>
      <c r="D8" s="11">
        <f>D7-C8+B8</f>
        <v>1900</v>
      </c>
      <c r="E8" s="3"/>
      <c r="F8" s="8">
        <v>5</v>
      </c>
      <c r="G8" s="10"/>
      <c r="H8" s="10"/>
      <c r="I8" s="11">
        <f>I7-H8+G8</f>
        <v>2000</v>
      </c>
    </row>
    <row r="9" spans="1:9" ht="14.25">
      <c r="A9" s="8">
        <v>6</v>
      </c>
      <c r="B9" s="10"/>
      <c r="C9" s="10"/>
      <c r="D9" s="11">
        <f>D8-C9+B9</f>
        <v>1900</v>
      </c>
      <c r="E9" s="3"/>
      <c r="F9" s="8">
        <v>6</v>
      </c>
      <c r="G9" s="10"/>
      <c r="H9" s="10"/>
      <c r="I9" s="11">
        <f>I8-H9+G9</f>
        <v>2000</v>
      </c>
    </row>
    <row r="10" spans="1:9" ht="14.25">
      <c r="A10" s="8">
        <v>7</v>
      </c>
      <c r="B10" s="10"/>
      <c r="C10" s="10"/>
      <c r="D10" s="11">
        <f>D9-C10+B10</f>
        <v>1900</v>
      </c>
      <c r="E10" s="3"/>
      <c r="F10" s="8">
        <v>7</v>
      </c>
      <c r="G10" s="10"/>
      <c r="H10" s="10"/>
      <c r="I10" s="11">
        <f>I9-H10+G10</f>
        <v>2000</v>
      </c>
    </row>
    <row r="11" spans="1:9" ht="14.25">
      <c r="A11" s="8">
        <v>8</v>
      </c>
      <c r="B11" s="10"/>
      <c r="C11" s="10"/>
      <c r="D11" s="11">
        <f>D10-C11+B11</f>
        <v>1900</v>
      </c>
      <c r="E11" s="3"/>
      <c r="F11" s="8">
        <v>8</v>
      </c>
      <c r="G11" s="10"/>
      <c r="H11" s="10"/>
      <c r="I11" s="11">
        <f>I10-H11+G11</f>
        <v>2000</v>
      </c>
    </row>
    <row r="12" spans="1:9" ht="14.25">
      <c r="A12" s="8">
        <v>9</v>
      </c>
      <c r="B12" s="10"/>
      <c r="C12" s="10"/>
      <c r="D12" s="11">
        <f>D11-C12+B12</f>
        <v>1900</v>
      </c>
      <c r="E12" s="3"/>
      <c r="F12" s="8">
        <v>9</v>
      </c>
      <c r="G12" s="10"/>
      <c r="H12" s="10"/>
      <c r="I12" s="11">
        <f>I11-H12+G12</f>
        <v>2000</v>
      </c>
    </row>
    <row r="13" spans="1:9" ht="14.25">
      <c r="A13" s="8">
        <v>10</v>
      </c>
      <c r="B13" s="10"/>
      <c r="C13" s="10"/>
      <c r="D13" s="11">
        <f>D12-C13+B13</f>
        <v>1900</v>
      </c>
      <c r="E13" s="3"/>
      <c r="F13" s="8">
        <v>10</v>
      </c>
      <c r="G13" s="10"/>
      <c r="H13" s="10"/>
      <c r="I13" s="11">
        <f>I12-H13+G13</f>
        <v>2000</v>
      </c>
    </row>
    <row r="14" spans="1:9" ht="14.25">
      <c r="A14" s="8">
        <v>11</v>
      </c>
      <c r="B14" s="10"/>
      <c r="C14" s="10"/>
      <c r="D14" s="11">
        <f>D13-C14+B14</f>
        <v>1900</v>
      </c>
      <c r="E14" s="3"/>
      <c r="F14" s="8">
        <v>11</v>
      </c>
      <c r="G14" s="10"/>
      <c r="H14" s="10"/>
      <c r="I14" s="11">
        <f>I13-H14+G14</f>
        <v>2000</v>
      </c>
    </row>
    <row r="15" spans="1:9" ht="14.25">
      <c r="A15" s="8">
        <v>12</v>
      </c>
      <c r="B15" s="10"/>
      <c r="C15" s="10"/>
      <c r="D15" s="11">
        <f>D14-C15+B15</f>
        <v>1900</v>
      </c>
      <c r="E15" s="3"/>
      <c r="F15" s="8">
        <v>12</v>
      </c>
      <c r="G15" s="10"/>
      <c r="H15" s="10"/>
      <c r="I15" s="11">
        <f>I14-H15+G15</f>
        <v>2000</v>
      </c>
    </row>
    <row r="16" spans="1:9" ht="14.25">
      <c r="A16" s="8">
        <v>13</v>
      </c>
      <c r="B16" s="10"/>
      <c r="C16" s="10"/>
      <c r="D16" s="11">
        <f>D15-C16+B16</f>
        <v>1900</v>
      </c>
      <c r="E16" s="3"/>
      <c r="F16" s="8">
        <v>13</v>
      </c>
      <c r="G16" s="10"/>
      <c r="H16" s="10"/>
      <c r="I16" s="11">
        <f>I15-H16+G16</f>
        <v>2000</v>
      </c>
    </row>
    <row r="17" spans="1:9" ht="14.25">
      <c r="A17" s="8">
        <v>14</v>
      </c>
      <c r="B17" s="10"/>
      <c r="C17" s="10"/>
      <c r="D17" s="11">
        <f>D16-C17+B17</f>
        <v>1900</v>
      </c>
      <c r="E17" s="3"/>
      <c r="F17" s="8">
        <v>14</v>
      </c>
      <c r="G17" s="10"/>
      <c r="H17" s="10"/>
      <c r="I17" s="11">
        <f>I16-H17+G17</f>
        <v>2000</v>
      </c>
    </row>
    <row r="18" spans="1:9" ht="14.25">
      <c r="A18" s="8">
        <v>15</v>
      </c>
      <c r="B18" s="10"/>
      <c r="C18" s="12"/>
      <c r="D18" s="11">
        <f>D17-C18+B18</f>
        <v>1900</v>
      </c>
      <c r="E18" s="3"/>
      <c r="F18" s="8">
        <v>15</v>
      </c>
      <c r="G18" s="10"/>
      <c r="H18" s="12"/>
      <c r="I18" s="11">
        <f>I17-H18+G18</f>
        <v>2000</v>
      </c>
    </row>
    <row r="19" spans="1:9" ht="14.25">
      <c r="A19" s="8">
        <v>16</v>
      </c>
      <c r="B19" s="10"/>
      <c r="C19" s="10"/>
      <c r="D19" s="11">
        <f>D18-C19+B19</f>
        <v>1900</v>
      </c>
      <c r="E19" s="3"/>
      <c r="F19" s="8">
        <v>16</v>
      </c>
      <c r="G19" s="10"/>
      <c r="H19" s="10"/>
      <c r="I19" s="11">
        <f>I18-H19+G19</f>
        <v>2000</v>
      </c>
    </row>
    <row r="20" spans="1:9" ht="14.25">
      <c r="A20" s="8">
        <v>17</v>
      </c>
      <c r="B20" s="10"/>
      <c r="C20" s="10"/>
      <c r="D20" s="11">
        <f>D19-C20+B20</f>
        <v>1900</v>
      </c>
      <c r="E20" s="3"/>
      <c r="F20" s="8">
        <v>17</v>
      </c>
      <c r="G20" s="10"/>
      <c r="H20" s="10"/>
      <c r="I20" s="11">
        <f>I19-H20+G20</f>
        <v>2000</v>
      </c>
    </row>
    <row r="21" spans="1:9" ht="14.25">
      <c r="A21" s="8">
        <v>18</v>
      </c>
      <c r="B21" s="10"/>
      <c r="C21" s="10"/>
      <c r="D21" s="11">
        <f>D20-C21+B21</f>
        <v>1900</v>
      </c>
      <c r="E21" s="3"/>
      <c r="F21" s="8">
        <v>18</v>
      </c>
      <c r="G21" s="10"/>
      <c r="H21" s="10"/>
      <c r="I21" s="11">
        <f>I20-H21+G21</f>
        <v>2000</v>
      </c>
    </row>
    <row r="22" spans="1:9" ht="14.25">
      <c r="A22" s="8">
        <v>19</v>
      </c>
      <c r="B22" s="10"/>
      <c r="C22" s="10"/>
      <c r="D22" s="11">
        <f>D21-C22+B22</f>
        <v>1900</v>
      </c>
      <c r="E22" s="3"/>
      <c r="F22" s="8">
        <v>19</v>
      </c>
      <c r="G22" s="10"/>
      <c r="H22" s="10"/>
      <c r="I22" s="11">
        <f>I21-H22+G22</f>
        <v>2000</v>
      </c>
    </row>
    <row r="23" spans="1:9" ht="14.25">
      <c r="A23" s="8">
        <v>20</v>
      </c>
      <c r="B23" s="10"/>
      <c r="C23" s="10"/>
      <c r="D23" s="11">
        <f>D22-C23+B23</f>
        <v>1900</v>
      </c>
      <c r="E23" s="3"/>
      <c r="F23" s="8">
        <v>20</v>
      </c>
      <c r="G23" s="10"/>
      <c r="H23" s="10"/>
      <c r="I23" s="11">
        <f>I22-H23+G23</f>
        <v>2000</v>
      </c>
    </row>
    <row r="24" spans="1:9" ht="14.25">
      <c r="A24" s="8">
        <f>IF(B2&gt;20,21,"")</f>
        <v>21</v>
      </c>
      <c r="B24" s="10"/>
      <c r="C24" s="10"/>
      <c r="D24" s="11">
        <f>D23-C24+B24</f>
        <v>1900</v>
      </c>
      <c r="E24" s="3"/>
      <c r="F24" s="8">
        <f>IF(G2&gt;20,21,"")</f>
        <v>21</v>
      </c>
      <c r="G24" s="10"/>
      <c r="H24" s="10"/>
      <c r="I24" s="11">
        <f>I23-H24+G24</f>
        <v>2000</v>
      </c>
    </row>
    <row r="25" spans="1:9" ht="14.25">
      <c r="A25" s="8">
        <f>IF(B2&gt;21,22,"")</f>
        <v>22</v>
      </c>
      <c r="B25" s="10"/>
      <c r="C25" s="10"/>
      <c r="D25" s="11">
        <f>D24-C25+B25</f>
        <v>1900</v>
      </c>
      <c r="E25" s="3"/>
      <c r="F25" s="8">
        <f>IF(G2&gt;21,22,"")</f>
        <v>22</v>
      </c>
      <c r="G25" s="10"/>
      <c r="H25" s="10"/>
      <c r="I25" s="11">
        <f>I24-H25+G25</f>
        <v>2000</v>
      </c>
    </row>
    <row r="26" spans="1:9" ht="14.25">
      <c r="A26" s="8">
        <f>IF(B2&gt;22,23,"")</f>
        <v>23</v>
      </c>
      <c r="B26" s="10"/>
      <c r="C26" s="10"/>
      <c r="D26" s="11">
        <f>D25-C26+B26</f>
        <v>1900</v>
      </c>
      <c r="E26" s="3"/>
      <c r="F26" s="8">
        <f>IF(G2&gt;22,23,"")</f>
        <v>23</v>
      </c>
      <c r="G26" s="10"/>
      <c r="H26" s="10"/>
      <c r="I26" s="11">
        <f>I25-H26+G26</f>
        <v>2000</v>
      </c>
    </row>
    <row r="27" spans="1:9" ht="14.25">
      <c r="A27" s="8">
        <f>IF(B2&gt;23,24,"")</f>
        <v>24</v>
      </c>
      <c r="B27" s="10"/>
      <c r="C27" s="10"/>
      <c r="D27" s="11">
        <f>D26-C27+B27</f>
        <v>1900</v>
      </c>
      <c r="E27" s="3"/>
      <c r="F27" s="8">
        <f>IF(G2&gt;23,24,"")</f>
        <v>24</v>
      </c>
      <c r="G27" s="10"/>
      <c r="H27" s="10"/>
      <c r="I27" s="11">
        <f>I26-H27+G27</f>
        <v>2000</v>
      </c>
    </row>
    <row r="28" spans="1:9" ht="14.25">
      <c r="A28" s="8">
        <f>IF(B2&gt;24,25,"")</f>
        <v>25</v>
      </c>
      <c r="B28" s="10"/>
      <c r="C28" s="10"/>
      <c r="D28" s="11">
        <f>D27-C28+B28</f>
        <v>1900</v>
      </c>
      <c r="E28" s="3"/>
      <c r="F28" s="8">
        <f>IF(G2&gt;24,25,"")</f>
        <v>25</v>
      </c>
      <c r="G28" s="10"/>
      <c r="H28" s="10">
        <v>100</v>
      </c>
      <c r="I28" s="11">
        <f>I27-H28+G28</f>
        <v>1900</v>
      </c>
    </row>
    <row r="29" spans="1:9" ht="14.25">
      <c r="A29" s="8">
        <f>IF(B2&gt;25,26,"")</f>
        <v>26</v>
      </c>
      <c r="B29" s="10"/>
      <c r="C29" s="10"/>
      <c r="D29" s="13">
        <f>IF(B2&gt;25,D28-C29+B29,"")</f>
        <v>1900</v>
      </c>
      <c r="E29" s="3"/>
      <c r="F29" s="8">
        <f>IF(G2&gt;25,26,"")</f>
        <v>26</v>
      </c>
      <c r="G29" s="10"/>
      <c r="H29" s="10"/>
      <c r="I29" s="13">
        <f>IF(G2&gt;25,I28-H29+G29,"")</f>
        <v>1900</v>
      </c>
    </row>
    <row r="30" spans="1:9" ht="14.25">
      <c r="A30" s="8">
        <f>IF(B2&gt;26,27,"")</f>
        <v>27</v>
      </c>
      <c r="B30" s="10"/>
      <c r="C30" s="10"/>
      <c r="D30" s="13">
        <f>IF(B2&gt;26,D29-C30+B30,"")</f>
        <v>1900</v>
      </c>
      <c r="E30" s="3"/>
      <c r="F30" s="8">
        <f>IF(G2&gt;26,27,"")</f>
        <v>27</v>
      </c>
      <c r="G30" s="10"/>
      <c r="H30" s="10"/>
      <c r="I30" s="13">
        <f>IF(G2&gt;26,I29-H30+G30,"")</f>
        <v>1900</v>
      </c>
    </row>
    <row r="31" spans="1:9" ht="14.25">
      <c r="A31" s="8">
        <f>IF(B2&gt;27,28,"")</f>
        <v>28</v>
      </c>
      <c r="B31" s="10"/>
      <c r="C31" s="10"/>
      <c r="D31" s="13">
        <f>IF(B2&gt;27,D30-C31+B31,"")</f>
        <v>1900</v>
      </c>
      <c r="E31" s="3"/>
      <c r="F31" s="8">
        <f>IF(G2&gt;27,28,"")</f>
        <v>28</v>
      </c>
      <c r="G31" s="10"/>
      <c r="H31" s="10"/>
      <c r="I31" s="13">
        <f>IF(G2&gt;27,I30-H31+G31,"")</f>
        <v>1900</v>
      </c>
    </row>
    <row r="32" spans="1:9" ht="14.25">
      <c r="A32" s="14">
        <f>IF(B2&gt;28,29,"")</f>
        <v>29</v>
      </c>
      <c r="B32" s="10"/>
      <c r="C32" s="10"/>
      <c r="D32" s="13">
        <f>IF(B2&gt;28,D31-C32+B32,"")</f>
        <v>1900</v>
      </c>
      <c r="E32" s="3"/>
      <c r="F32" s="14">
        <f>IF(G2&gt;28,29,"")</f>
        <v>29</v>
      </c>
      <c r="G32" s="10"/>
      <c r="H32" s="10"/>
      <c r="I32" s="13">
        <f>IF(G2&gt;28,I31-H32+G32,"")</f>
        <v>1900</v>
      </c>
    </row>
    <row r="33" spans="1:9" ht="14.25">
      <c r="A33" s="8">
        <f>IF(B2&gt;29,30,"")</f>
        <v>30</v>
      </c>
      <c r="B33" s="10"/>
      <c r="C33" s="10"/>
      <c r="D33" s="15">
        <f>IF(B2&gt;29,D32-C33+B33,"")</f>
        <v>1900</v>
      </c>
      <c r="E33" s="3"/>
      <c r="F33" s="8">
        <f>IF(G2&gt;29,30,"")</f>
        <v>30</v>
      </c>
      <c r="G33" s="10"/>
      <c r="H33" s="10"/>
      <c r="I33" s="15">
        <f>IF(G2&gt;29,I32-H33+G33,"")</f>
        <v>1900</v>
      </c>
    </row>
    <row r="34" spans="1:9" ht="14.25">
      <c r="A34" s="16">
        <f>IF(B2&gt;30,31,"")</f>
        <v>31</v>
      </c>
      <c r="B34" s="17"/>
      <c r="C34" s="17"/>
      <c r="D34" s="18">
        <f>IF(B2&gt;30,D33-C34+B34,"")</f>
        <v>1900</v>
      </c>
      <c r="E34" s="3"/>
      <c r="F34" s="16">
        <f>IF(G2&gt;30,31,"")</f>
        <v>31</v>
      </c>
      <c r="G34" s="17"/>
      <c r="H34" s="17"/>
      <c r="I34" s="18">
        <f>IF(G2&gt;30,I33-H34+G34,"")</f>
        <v>1900</v>
      </c>
    </row>
    <row r="35" spans="1:9" ht="14.25">
      <c r="A35" s="19"/>
      <c r="B35" s="20"/>
      <c r="C35" s="20"/>
      <c r="D35" s="20"/>
      <c r="E35" s="20"/>
      <c r="F35" s="19"/>
      <c r="G35" s="20"/>
      <c r="H35" s="20"/>
      <c r="I35" s="20"/>
    </row>
    <row r="36" spans="1:9" ht="14.25">
      <c r="A36" s="21" t="s">
        <v>7</v>
      </c>
      <c r="B36" s="21"/>
      <c r="C36" s="21"/>
      <c r="D36" s="21"/>
      <c r="E36" s="20"/>
      <c r="F36" s="21" t="s">
        <v>7</v>
      </c>
      <c r="G36" s="21"/>
      <c r="H36" s="21"/>
      <c r="I36" s="21"/>
    </row>
    <row r="37" spans="1:9" ht="14.25">
      <c r="A37" s="22"/>
      <c r="B37" s="22"/>
      <c r="C37" s="22"/>
      <c r="D37" s="22"/>
      <c r="E37" s="20"/>
      <c r="F37" s="22"/>
      <c r="G37" s="22"/>
      <c r="H37" s="22"/>
      <c r="I37" s="22"/>
    </row>
    <row r="38" spans="1:9" ht="14.25">
      <c r="A38" s="4" t="s">
        <v>8</v>
      </c>
      <c r="B38" s="4"/>
      <c r="C38" s="4"/>
      <c r="D38" s="23">
        <f>SUM(D4:D34)</f>
        <v>59300</v>
      </c>
      <c r="E38" s="20"/>
      <c r="F38" s="4" t="s">
        <v>8</v>
      </c>
      <c r="G38" s="4"/>
      <c r="H38" s="4"/>
      <c r="I38" s="23">
        <f>SUM(I4:I34)</f>
        <v>61300</v>
      </c>
    </row>
    <row r="39" spans="1:9" ht="14.25">
      <c r="A39" s="4" t="s">
        <v>9</v>
      </c>
      <c r="B39" s="4"/>
      <c r="C39" s="4"/>
      <c r="D39" s="24">
        <f>B2</f>
        <v>31</v>
      </c>
      <c r="E39" s="20"/>
      <c r="F39" s="4" t="s">
        <v>9</v>
      </c>
      <c r="G39" s="4"/>
      <c r="H39" s="4"/>
      <c r="I39" s="24">
        <f>G2</f>
        <v>31</v>
      </c>
    </row>
    <row r="40" spans="1:9" ht="15">
      <c r="A40" s="25" t="s">
        <v>10</v>
      </c>
      <c r="B40" s="25"/>
      <c r="C40" s="25"/>
      <c r="D40" s="26">
        <f>D38/D39</f>
        <v>1912.9032258064517</v>
      </c>
      <c r="E40" s="20"/>
      <c r="F40" s="25" t="s">
        <v>10</v>
      </c>
      <c r="G40" s="25"/>
      <c r="H40" s="25"/>
      <c r="I40" s="26">
        <f>I38/I39</f>
        <v>1977.4193548387098</v>
      </c>
    </row>
    <row r="41" spans="1:9" ht="14.25">
      <c r="A41" s="27"/>
      <c r="B41" s="27"/>
      <c r="C41" s="27"/>
      <c r="D41" s="27"/>
      <c r="E41" s="20"/>
      <c r="F41" s="27"/>
      <c r="G41" s="27"/>
      <c r="H41" s="27"/>
      <c r="I41" s="27"/>
    </row>
    <row r="42" spans="1:9" ht="14.25">
      <c r="A42" s="21" t="s">
        <v>11</v>
      </c>
      <c r="B42" s="21"/>
      <c r="C42" s="21"/>
      <c r="D42" s="21"/>
      <c r="E42" s="20"/>
      <c r="F42" s="21" t="s">
        <v>11</v>
      </c>
      <c r="G42" s="21"/>
      <c r="H42" s="21"/>
      <c r="I42" s="21"/>
    </row>
    <row r="43" spans="1:9" ht="14.25">
      <c r="A43" s="22"/>
      <c r="B43" s="22"/>
      <c r="C43" s="22"/>
      <c r="D43" s="22"/>
      <c r="E43" s="20"/>
      <c r="F43" s="22"/>
      <c r="G43" s="22"/>
      <c r="H43" s="22"/>
      <c r="I43" s="22"/>
    </row>
    <row r="44" spans="1:9" ht="14.25">
      <c r="A44" s="28" t="s">
        <v>12</v>
      </c>
      <c r="B44" s="28"/>
      <c r="C44" s="28"/>
      <c r="D44" s="29">
        <v>0.1</v>
      </c>
      <c r="E44" s="20"/>
      <c r="F44" s="28" t="s">
        <v>12</v>
      </c>
      <c r="G44" s="28"/>
      <c r="H44" s="28"/>
      <c r="I44" s="29">
        <v>0.1</v>
      </c>
    </row>
    <row r="45" spans="1:9" ht="14.25">
      <c r="A45" s="28" t="s">
        <v>13</v>
      </c>
      <c r="B45" s="28"/>
      <c r="C45" s="28"/>
      <c r="D45" s="9">
        <v>365</v>
      </c>
      <c r="E45" s="20"/>
      <c r="F45" s="28" t="s">
        <v>13</v>
      </c>
      <c r="G45" s="28"/>
      <c r="H45" s="28"/>
      <c r="I45" s="9">
        <v>365</v>
      </c>
    </row>
    <row r="46" spans="1:9" ht="14.25">
      <c r="A46" s="28" t="s">
        <v>14</v>
      </c>
      <c r="B46" s="28"/>
      <c r="C46" s="28"/>
      <c r="D46" s="9">
        <f>D39</f>
        <v>31</v>
      </c>
      <c r="E46" s="20"/>
      <c r="F46" s="28" t="s">
        <v>14</v>
      </c>
      <c r="G46" s="28"/>
      <c r="H46" s="28"/>
      <c r="I46" s="9">
        <f>I39</f>
        <v>31</v>
      </c>
    </row>
    <row r="47" spans="1:9" ht="14.25">
      <c r="A47" s="28" t="s">
        <v>15</v>
      </c>
      <c r="B47" s="28"/>
      <c r="C47" s="28"/>
      <c r="D47" s="15">
        <f>D40</f>
        <v>1912.9032258064517</v>
      </c>
      <c r="E47" s="20"/>
      <c r="F47" s="28" t="s">
        <v>15</v>
      </c>
      <c r="G47" s="28"/>
      <c r="H47" s="28"/>
      <c r="I47" s="15">
        <f>I40</f>
        <v>1977.4193548387098</v>
      </c>
    </row>
    <row r="48" spans="1:9" ht="15">
      <c r="A48" s="30" t="s">
        <v>16</v>
      </c>
      <c r="B48" s="30"/>
      <c r="C48" s="30"/>
      <c r="D48" s="31">
        <f>D44/D45*D46*D47</f>
        <v>16.246575342465757</v>
      </c>
      <c r="E48" s="20"/>
      <c r="F48" s="30" t="s">
        <v>16</v>
      </c>
      <c r="G48" s="30"/>
      <c r="H48" s="30"/>
      <c r="I48" s="31">
        <f>I44/I45*I46*I47</f>
        <v>16.79452054794521</v>
      </c>
    </row>
    <row r="49" spans="1:9" ht="14.25">
      <c r="A49" s="19"/>
      <c r="B49" s="20"/>
      <c r="C49" s="20"/>
      <c r="D49" s="20"/>
      <c r="E49" s="20"/>
      <c r="F49" s="19"/>
      <c r="G49" s="20"/>
      <c r="H49" s="20"/>
      <c r="I49" s="20"/>
    </row>
    <row r="50" spans="1:9" ht="14.25">
      <c r="A50" s="19"/>
      <c r="B50" s="20"/>
      <c r="C50" s="20"/>
      <c r="D50" s="20"/>
      <c r="E50" s="20"/>
      <c r="F50" s="32" t="s">
        <v>17</v>
      </c>
      <c r="G50" s="32"/>
      <c r="H50" s="32"/>
      <c r="I50" s="33">
        <f>D48-I48</f>
        <v>-0.5479452054794542</v>
      </c>
    </row>
  </sheetData>
  <mergeCells count="29">
    <mergeCell ref="A1:D1"/>
    <mergeCell ref="F1:I1"/>
    <mergeCell ref="A36:D36"/>
    <mergeCell ref="F36:I36"/>
    <mergeCell ref="A37:D37"/>
    <mergeCell ref="F37:I37"/>
    <mergeCell ref="A38:C38"/>
    <mergeCell ref="F38:H38"/>
    <mergeCell ref="A39:C39"/>
    <mergeCell ref="F39:H39"/>
    <mergeCell ref="A40:C40"/>
    <mergeCell ref="F40:H40"/>
    <mergeCell ref="A41:D41"/>
    <mergeCell ref="F41:I41"/>
    <mergeCell ref="A42:D42"/>
    <mergeCell ref="F42:I42"/>
    <mergeCell ref="A43:D43"/>
    <mergeCell ref="F43:I43"/>
    <mergeCell ref="A44:C44"/>
    <mergeCell ref="F44:H44"/>
    <mergeCell ref="A45:C45"/>
    <mergeCell ref="F45:H45"/>
    <mergeCell ref="A46:C46"/>
    <mergeCell ref="F46:H46"/>
    <mergeCell ref="A47:C47"/>
    <mergeCell ref="F47:H47"/>
    <mergeCell ref="A48:C48"/>
    <mergeCell ref="F48:H48"/>
    <mergeCell ref="F50:H5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NCN</dc:creator>
  <cp:keywords/>
  <dc:description/>
  <cp:lastModifiedBy>NCN</cp:lastModifiedBy>
  <dcterms:created xsi:type="dcterms:W3CDTF">2011-02-12T16:38:47Z</dcterms:created>
  <dcterms:modified xsi:type="dcterms:W3CDTF">2011-02-12T16:53:32Z</dcterms:modified>
  <cp:category/>
  <cp:version/>
  <cp:contentType/>
  <cp:contentStatus/>
  <cp:revision>1</cp:revision>
</cp:coreProperties>
</file>